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53E580CB-6F5C-452D-84A5-A3E4361FE414}" xr6:coauthVersionLast="47" xr6:coauthVersionMax="47" xr10:uidLastSave="{00000000-0000-0000-0000-000000000000}"/>
  <bookViews>
    <workbookView xWindow="-120" yWindow="-120" windowWidth="20730" windowHeight="11160" xr2:uid="{04AED30B-1165-497F-AE4C-6EDFADED33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F16" i="1"/>
  <c r="J16" i="1"/>
  <c r="H16" i="1"/>
  <c r="J25" i="1"/>
  <c r="J24" i="1"/>
  <c r="H25" i="1"/>
  <c r="F25" i="1"/>
  <c r="F24" i="1"/>
  <c r="H24" i="1"/>
  <c r="D19" i="1"/>
  <c r="L14" i="1"/>
  <c r="D23" i="1"/>
  <c r="D20" i="1"/>
  <c r="D25" i="1" s="1"/>
  <c r="D27" i="1" s="1"/>
  <c r="D28" i="1" s="1"/>
  <c r="D17" i="1"/>
  <c r="D16" i="1"/>
  <c r="D15" i="1"/>
  <c r="C31" i="1"/>
  <c r="C30" i="1"/>
  <c r="C28" i="1"/>
  <c r="C27" i="1"/>
  <c r="C25" i="1"/>
  <c r="C23" i="1"/>
  <c r="C20" i="1"/>
  <c r="C19" i="1"/>
  <c r="C17" i="1"/>
  <c r="C16" i="1"/>
  <c r="D30" i="1" l="1"/>
  <c r="D31" i="1" s="1"/>
  <c r="M14" i="1" s="1"/>
</calcChain>
</file>

<file path=xl/sharedStrings.xml><?xml version="1.0" encoding="utf-8"?>
<sst xmlns="http://schemas.openxmlformats.org/spreadsheetml/2006/main" count="81" uniqueCount="32">
  <si>
    <t>Dupond Analysis</t>
  </si>
  <si>
    <t>3 stage dupond analysis</t>
  </si>
  <si>
    <t>5 stage dupond analysis</t>
  </si>
  <si>
    <t>ROE</t>
  </si>
  <si>
    <t>EQUITY</t>
  </si>
  <si>
    <t xml:space="preserve">NET PROFIT </t>
  </si>
  <si>
    <t>X</t>
  </si>
  <si>
    <t>ASSETS</t>
  </si>
  <si>
    <t>SALES</t>
  </si>
  <si>
    <t>NET PROFIT MARGIN</t>
  </si>
  <si>
    <t>ASSET TURNOVER RATIO</t>
  </si>
  <si>
    <t>EQUITY  MULTIPLIER</t>
  </si>
  <si>
    <t>DEBT</t>
  </si>
  <si>
    <t>NET PROFIT</t>
  </si>
  <si>
    <t>COGS</t>
  </si>
  <si>
    <t>GROSS MARGIN</t>
  </si>
  <si>
    <t>SGA EXPS</t>
  </si>
  <si>
    <t>Operating profit</t>
  </si>
  <si>
    <t>interest exps</t>
  </si>
  <si>
    <t>Profit before tax</t>
  </si>
  <si>
    <t xml:space="preserve">  - tax</t>
  </si>
  <si>
    <t>PROFIT AFTER TAX</t>
  </si>
  <si>
    <t>NON CONTORLLING INTREST</t>
  </si>
  <si>
    <t>Net profit</t>
  </si>
  <si>
    <t>gain on sales of assets</t>
  </si>
  <si>
    <t>EBIT</t>
  </si>
  <si>
    <t>pbt</t>
  </si>
  <si>
    <t>PBT</t>
  </si>
  <si>
    <t>net profit/pat</t>
  </si>
  <si>
    <t>tax burden</t>
  </si>
  <si>
    <t>intrest exps burden</t>
  </si>
  <si>
    <t>oeprating profit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</si>
</sst>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/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" xfId="0" applyFont="1" applyBorder="1"/>
    <xf numFmtId="3" fontId="0" fillId="0" borderId="0" xfId="0" applyNumberFormat="1"/>
    <xf numFmtId="3" fontId="1" fillId="0" borderId="1" xfId="0" applyNumberFormat="1" applyFont="1" applyBorder="1"/>
    <xf numFmtId="166" fontId="0" fillId="0" borderId="0" xfId="0" applyNumberFormat="1" applyAlignment="1">
      <alignment horizontal="center"/>
    </xf>
    <xf numFmtId="0" fontId="0" fillId="5" borderId="0" xfId="0" applyFill="1"/>
    <xf numFmtId="3" fontId="0" fillId="5" borderId="0" xfId="0" applyNumberFormat="1" applyFill="1"/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5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CF93B-7B15-4F4B-AEBA-A4B26FBB9C95}">
  <dimension ref="B2:O33"/>
  <sheetViews>
    <sheetView showGridLines="0" tabSelected="1" topLeftCell="A12" workbookViewId="0">
      <selection activeCell="F31" sqref="F31"/>
    </sheetView>
  </sheetViews>
  <sheetFormatPr defaultRowHeight="15" x14ac:dyDescent="0.25"/>
  <cols>
    <col min="2" max="2" width="26.42578125" bestFit="1" customWidth="1"/>
    <col min="4" max="4" width="23.5703125" bestFit="1" customWidth="1"/>
    <col min="6" max="6" width="22" bestFit="1" customWidth="1"/>
    <col min="7" max="7" width="2.140625" bestFit="1" customWidth="1"/>
    <col min="8" max="8" width="22.7109375" bestFit="1" customWidth="1"/>
    <col min="9" max="9" width="2.140625" bestFit="1" customWidth="1"/>
    <col min="10" max="10" width="18.5703125" bestFit="1" customWidth="1"/>
    <col min="13" max="13" width="22.85546875" bestFit="1" customWidth="1"/>
    <col min="15" max="15" width="19.140625" bestFit="1" customWidth="1"/>
  </cols>
  <sheetData>
    <row r="2" spans="2:13" x14ac:dyDescent="0.25">
      <c r="E2" s="5" t="s">
        <v>3</v>
      </c>
      <c r="F2" s="7" t="s">
        <v>5</v>
      </c>
      <c r="G2" s="4" t="s">
        <v>6</v>
      </c>
      <c r="H2" s="16" t="s">
        <v>7</v>
      </c>
      <c r="I2" s="4" t="s">
        <v>6</v>
      </c>
      <c r="J2" s="13" t="s">
        <v>8</v>
      </c>
    </row>
    <row r="3" spans="2:13" x14ac:dyDescent="0.25">
      <c r="E3" s="5"/>
      <c r="F3" s="17" t="s">
        <v>4</v>
      </c>
      <c r="G3" s="4"/>
      <c r="H3" s="14" t="s">
        <v>7</v>
      </c>
      <c r="I3" s="4"/>
      <c r="J3" s="12" t="s">
        <v>8</v>
      </c>
    </row>
    <row r="4" spans="2:13" x14ac:dyDescent="0.25">
      <c r="D4" s="1" t="s">
        <v>0</v>
      </c>
      <c r="H4" s="2"/>
    </row>
    <row r="5" spans="2:13" x14ac:dyDescent="0.25">
      <c r="D5" s="1" t="s">
        <v>1</v>
      </c>
      <c r="E5" s="5" t="s">
        <v>3</v>
      </c>
      <c r="F5" s="2" t="s">
        <v>5</v>
      </c>
      <c r="G5" s="4" t="s">
        <v>6</v>
      </c>
      <c r="H5" s="2" t="s">
        <v>8</v>
      </c>
      <c r="I5" s="4" t="s">
        <v>6</v>
      </c>
      <c r="J5" s="2" t="s">
        <v>7</v>
      </c>
    </row>
    <row r="6" spans="2:13" x14ac:dyDescent="0.25">
      <c r="D6" s="1" t="s">
        <v>2</v>
      </c>
      <c r="E6" s="5"/>
      <c r="F6" s="3" t="s">
        <v>8</v>
      </c>
      <c r="G6" s="4"/>
      <c r="H6" s="3" t="s">
        <v>7</v>
      </c>
      <c r="I6" s="4"/>
      <c r="J6" s="3" t="s">
        <v>4</v>
      </c>
      <c r="L6" t="s">
        <v>12</v>
      </c>
    </row>
    <row r="8" spans="2:13" x14ac:dyDescent="0.25">
      <c r="E8" s="5" t="s">
        <v>3</v>
      </c>
      <c r="F8" s="11" t="s">
        <v>9</v>
      </c>
      <c r="G8" s="9" t="s">
        <v>6</v>
      </c>
      <c r="H8" s="15" t="s">
        <v>10</v>
      </c>
      <c r="I8" s="10" t="s">
        <v>6</v>
      </c>
      <c r="J8" s="11" t="s">
        <v>11</v>
      </c>
    </row>
    <row r="9" spans="2:13" x14ac:dyDescent="0.25">
      <c r="E9" s="5"/>
      <c r="F9" s="8"/>
      <c r="G9" s="9"/>
      <c r="H9" s="8"/>
      <c r="I9" s="10"/>
      <c r="J9" s="8"/>
    </row>
    <row r="11" spans="2:13" x14ac:dyDescent="0.25">
      <c r="F11" t="s">
        <v>13</v>
      </c>
    </row>
    <row r="12" spans="2:13" x14ac:dyDescent="0.25">
      <c r="F12" t="s">
        <v>8</v>
      </c>
    </row>
    <row r="13" spans="2:13" x14ac:dyDescent="0.25">
      <c r="L13" s="11">
        <v>2019</v>
      </c>
      <c r="M13" s="11">
        <v>2020</v>
      </c>
    </row>
    <row r="14" spans="2:13" x14ac:dyDescent="0.25">
      <c r="C14">
        <v>2019</v>
      </c>
      <c r="D14">
        <v>2020</v>
      </c>
      <c r="E14" s="5" t="s">
        <v>3</v>
      </c>
      <c r="F14" s="2">
        <v>2621</v>
      </c>
      <c r="G14" s="4" t="s">
        <v>6</v>
      </c>
      <c r="H14" s="2">
        <v>12000</v>
      </c>
      <c r="I14" s="4" t="s">
        <v>6</v>
      </c>
      <c r="J14" s="2">
        <v>20000</v>
      </c>
      <c r="L14" s="21">
        <f>(F14/F15)*(H14/H15)*(J14/J15)</f>
        <v>0.2621</v>
      </c>
      <c r="M14" s="21">
        <f>(D31/D15)*(H14/H15)*(J14/J15)</f>
        <v>0.41057100000000002</v>
      </c>
    </row>
    <row r="15" spans="2:13" x14ac:dyDescent="0.25">
      <c r="B15" t="s">
        <v>8</v>
      </c>
      <c r="C15" s="19">
        <v>12000</v>
      </c>
      <c r="D15" s="19">
        <f>C15</f>
        <v>12000</v>
      </c>
      <c r="E15" s="5"/>
      <c r="F15" s="3">
        <v>12000</v>
      </c>
      <c r="G15" s="4"/>
      <c r="H15" s="3">
        <v>20000</v>
      </c>
      <c r="I15" s="4"/>
      <c r="J15" s="3">
        <v>10000</v>
      </c>
    </row>
    <row r="16" spans="2:13" x14ac:dyDescent="0.25">
      <c r="B16" t="s">
        <v>14</v>
      </c>
      <c r="C16" s="19">
        <f>C15*45%</f>
        <v>5400</v>
      </c>
      <c r="D16" s="19">
        <f>C16</f>
        <v>5400</v>
      </c>
      <c r="F16" s="28">
        <f>(F14/F15)</f>
        <v>0.21841666666666668</v>
      </c>
      <c r="G16" s="29"/>
      <c r="H16" s="28">
        <f>(H14/H15)</f>
        <v>0.6</v>
      </c>
      <c r="I16" s="29"/>
      <c r="J16" s="28">
        <f>(J14/J15)</f>
        <v>2</v>
      </c>
      <c r="K16">
        <f>F16*H16*J16</f>
        <v>0.2621</v>
      </c>
    </row>
    <row r="17" spans="2:15" x14ac:dyDescent="0.25">
      <c r="B17" s="18" t="s">
        <v>15</v>
      </c>
      <c r="C17" s="20">
        <f>C15-C16</f>
        <v>6600</v>
      </c>
      <c r="D17" s="20">
        <f>D15-D16</f>
        <v>6600</v>
      </c>
      <c r="E17" s="5" t="s">
        <v>3</v>
      </c>
      <c r="F17" s="2" t="s">
        <v>5</v>
      </c>
      <c r="G17" s="4" t="s">
        <v>6</v>
      </c>
      <c r="H17" s="25" t="s">
        <v>26</v>
      </c>
      <c r="I17" s="4" t="s">
        <v>6</v>
      </c>
      <c r="J17" s="25" t="s">
        <v>25</v>
      </c>
      <c r="L17" s="4" t="s">
        <v>6</v>
      </c>
      <c r="M17" s="2" t="s">
        <v>8</v>
      </c>
      <c r="N17" s="4" t="s">
        <v>6</v>
      </c>
      <c r="O17" s="2" t="s">
        <v>7</v>
      </c>
    </row>
    <row r="18" spans="2:15" x14ac:dyDescent="0.25">
      <c r="C18" s="19"/>
      <c r="D18" s="19"/>
      <c r="E18" s="5"/>
      <c r="F18" s="24" t="s">
        <v>8</v>
      </c>
      <c r="G18" s="4"/>
      <c r="H18" s="3" t="s">
        <v>26</v>
      </c>
      <c r="I18" s="4"/>
      <c r="J18" s="24" t="s">
        <v>25</v>
      </c>
      <c r="L18" s="4"/>
      <c r="M18" s="3" t="s">
        <v>7</v>
      </c>
      <c r="N18" s="4"/>
      <c r="O18" s="3" t="s">
        <v>4</v>
      </c>
    </row>
    <row r="19" spans="2:15" x14ac:dyDescent="0.25">
      <c r="B19" t="s">
        <v>16</v>
      </c>
      <c r="C19" s="19">
        <f>C15*15%</f>
        <v>1800</v>
      </c>
      <c r="D19" s="19">
        <f>C19</f>
        <v>1800</v>
      </c>
    </row>
    <row r="20" spans="2:15" x14ac:dyDescent="0.25">
      <c r="B20" s="18" t="s">
        <v>17</v>
      </c>
      <c r="C20" s="20">
        <f>C17-C19</f>
        <v>4800</v>
      </c>
      <c r="D20" s="20">
        <f>D17-D19</f>
        <v>4800</v>
      </c>
      <c r="E20" s="5" t="s">
        <v>3</v>
      </c>
      <c r="F20" s="2" t="s">
        <v>25</v>
      </c>
      <c r="G20" s="4" t="s">
        <v>6</v>
      </c>
      <c r="H20" s="2" t="s">
        <v>27</v>
      </c>
      <c r="I20" s="4" t="s">
        <v>6</v>
      </c>
      <c r="J20" s="2" t="s">
        <v>28</v>
      </c>
      <c r="L20" s="6" t="s">
        <v>6</v>
      </c>
      <c r="M20" s="15" t="s">
        <v>10</v>
      </c>
      <c r="N20" s="10" t="s">
        <v>6</v>
      </c>
      <c r="O20" s="11" t="s">
        <v>11</v>
      </c>
    </row>
    <row r="21" spans="2:15" x14ac:dyDescent="0.25">
      <c r="C21" s="19"/>
      <c r="D21" s="19"/>
      <c r="E21" s="5"/>
      <c r="F21" s="3" t="s">
        <v>8</v>
      </c>
      <c r="G21" s="4"/>
      <c r="H21" s="3" t="s">
        <v>25</v>
      </c>
      <c r="I21" s="4"/>
      <c r="J21" s="3" t="s">
        <v>26</v>
      </c>
    </row>
    <row r="22" spans="2:15" x14ac:dyDescent="0.25">
      <c r="C22" s="19"/>
      <c r="D22" s="19"/>
      <c r="F22" s="26" t="s">
        <v>31</v>
      </c>
      <c r="H22" t="s">
        <v>30</v>
      </c>
      <c r="J22" t="s">
        <v>29</v>
      </c>
      <c r="L22" s="6" t="s">
        <v>6</v>
      </c>
      <c r="M22" s="15" t="s">
        <v>10</v>
      </c>
      <c r="N22" s="10" t="s">
        <v>6</v>
      </c>
      <c r="O22" s="11" t="s">
        <v>11</v>
      </c>
    </row>
    <row r="23" spans="2:15" x14ac:dyDescent="0.25">
      <c r="B23" t="s">
        <v>18</v>
      </c>
      <c r="C23" s="19">
        <f>1234</f>
        <v>1234</v>
      </c>
      <c r="D23" s="19">
        <f>C23</f>
        <v>1234</v>
      </c>
    </row>
    <row r="24" spans="2:15" x14ac:dyDescent="0.25">
      <c r="B24" s="22" t="s">
        <v>24</v>
      </c>
      <c r="C24" s="23"/>
      <c r="D24" s="23">
        <v>2020</v>
      </c>
      <c r="E24" s="2">
        <v>2019</v>
      </c>
      <c r="F24" s="21">
        <f>C20/C15</f>
        <v>0.4</v>
      </c>
      <c r="G24" s="4" t="s">
        <v>6</v>
      </c>
      <c r="H24" s="21">
        <f>C25/C20</f>
        <v>0.74291666666666667</v>
      </c>
      <c r="I24" s="21"/>
      <c r="J24" s="21">
        <f>C28/C25</f>
        <v>0.75</v>
      </c>
    </row>
    <row r="25" spans="2:15" x14ac:dyDescent="0.25">
      <c r="B25" s="18" t="s">
        <v>19</v>
      </c>
      <c r="C25" s="20">
        <f>C20-C23</f>
        <v>3566</v>
      </c>
      <c r="D25" s="20">
        <f>D20-D23+D24</f>
        <v>5586</v>
      </c>
      <c r="E25" s="2">
        <v>2020</v>
      </c>
      <c r="F25" s="21">
        <f>D20/D15</f>
        <v>0.4</v>
      </c>
      <c r="G25" s="4"/>
      <c r="H25" s="27">
        <f>D25/D20</f>
        <v>1.1637500000000001</v>
      </c>
      <c r="J25" s="21">
        <f>D28/D25</f>
        <v>0.75</v>
      </c>
    </row>
    <row r="26" spans="2:15" x14ac:dyDescent="0.25">
      <c r="C26" s="19"/>
      <c r="D26" s="19"/>
    </row>
    <row r="27" spans="2:15" x14ac:dyDescent="0.25">
      <c r="B27" t="s">
        <v>20</v>
      </c>
      <c r="C27" s="19">
        <f>C25*25%</f>
        <v>891.5</v>
      </c>
      <c r="D27" s="19">
        <f>D25*25%</f>
        <v>1396.5</v>
      </c>
    </row>
    <row r="28" spans="2:15" x14ac:dyDescent="0.25">
      <c r="B28" s="18" t="s">
        <v>21</v>
      </c>
      <c r="C28" s="20">
        <f>C25-C27</f>
        <v>2674.5</v>
      </c>
      <c r="D28" s="20">
        <f>D25-D27</f>
        <v>4189.5</v>
      </c>
    </row>
    <row r="29" spans="2:15" x14ac:dyDescent="0.25">
      <c r="C29" s="19"/>
      <c r="D29" s="19"/>
    </row>
    <row r="30" spans="2:15" x14ac:dyDescent="0.25">
      <c r="B30" t="s">
        <v>22</v>
      </c>
      <c r="C30" s="19">
        <f>C28*2%</f>
        <v>53.49</v>
      </c>
      <c r="D30" s="19">
        <f>D28*2%</f>
        <v>83.79</v>
      </c>
    </row>
    <row r="31" spans="2:15" x14ac:dyDescent="0.25">
      <c r="B31" s="18" t="s">
        <v>23</v>
      </c>
      <c r="C31" s="20">
        <f>C28-C30</f>
        <v>2621.0100000000002</v>
      </c>
      <c r="D31" s="20">
        <f>D28-D30</f>
        <v>4105.71</v>
      </c>
    </row>
    <row r="32" spans="2:15" x14ac:dyDescent="0.25">
      <c r="D32" s="19"/>
    </row>
    <row r="33" spans="4:4" x14ac:dyDescent="0.25">
      <c r="D33" s="19"/>
    </row>
  </sheetData>
  <mergeCells count="19">
    <mergeCell ref="G24:G25"/>
    <mergeCell ref="E17:E18"/>
    <mergeCell ref="L17:L18"/>
    <mergeCell ref="N17:N18"/>
    <mergeCell ref="G17:G18"/>
    <mergeCell ref="I17:I18"/>
    <mergeCell ref="E20:E21"/>
    <mergeCell ref="G20:G21"/>
    <mergeCell ref="I20:I21"/>
    <mergeCell ref="E8:E9"/>
    <mergeCell ref="G14:G15"/>
    <mergeCell ref="I14:I15"/>
    <mergeCell ref="E14:E15"/>
    <mergeCell ref="E2:E3"/>
    <mergeCell ref="G2:G3"/>
    <mergeCell ref="I2:I3"/>
    <mergeCell ref="E5:E6"/>
    <mergeCell ref="G5:G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2021-07-28T14:52:05Z</dcterms:created>
  <dcterms:modified xsi:type="dcterms:W3CDTF">2021-07-28T15:24:16Z</dcterms:modified>
</cp:coreProperties>
</file>